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AF8544B3-B1D0-46F7-9A8D-485417AA6446}" xr6:coauthVersionLast="47" xr6:coauthVersionMax="47" xr10:uidLastSave="{00000000-0000-0000-0000-000000000000}"/>
  <bookViews>
    <workbookView xWindow="-108" yWindow="-108" windowWidth="23256" windowHeight="12456" xr2:uid="{6864FE9D-0123-4427-8CB7-AB5ED1B5D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D57" i="1"/>
  <c r="D56" i="1"/>
  <c r="D55" i="1"/>
  <c r="D54" i="1"/>
  <c r="E44" i="1"/>
  <c r="F44" i="1" s="1"/>
  <c r="F30" i="1"/>
  <c r="E24" i="1"/>
  <c r="D24" i="1"/>
  <c r="J24" i="1" s="1"/>
  <c r="D19" i="1"/>
  <c r="E29" i="1" s="1"/>
  <c r="G29" i="1" s="1"/>
  <c r="D18" i="1"/>
  <c r="E28" i="1" s="1"/>
  <c r="G28" i="1" s="1"/>
  <c r="D17" i="1"/>
  <c r="E27" i="1" s="1"/>
  <c r="G27" i="1" s="1"/>
  <c r="D16" i="1"/>
  <c r="E26" i="1" s="1"/>
  <c r="G26" i="1" s="1"/>
  <c r="D15" i="1"/>
  <c r="E25" i="1" s="1"/>
  <c r="G25" i="1" s="1"/>
  <c r="F9" i="1"/>
  <c r="G9" i="1" s="1"/>
  <c r="D29" i="1" s="1"/>
  <c r="F8" i="1"/>
  <c r="G8" i="1" s="1"/>
  <c r="D28" i="1" s="1"/>
  <c r="F7" i="1"/>
  <c r="G7" i="1" s="1"/>
  <c r="D27" i="1" s="1"/>
  <c r="F6" i="1"/>
  <c r="G6" i="1" s="1"/>
  <c r="D26" i="1" s="1"/>
  <c r="F5" i="1"/>
  <c r="G5" i="1" s="1"/>
  <c r="F4" i="1"/>
  <c r="E10" i="1"/>
  <c r="D10" i="1"/>
  <c r="H26" i="1" l="1"/>
  <c r="H29" i="1"/>
  <c r="H28" i="1"/>
  <c r="G30" i="1"/>
  <c r="E30" i="1"/>
  <c r="G10" i="1"/>
  <c r="D25" i="1"/>
  <c r="H24" i="1"/>
  <c r="D20" i="1"/>
  <c r="H27" i="1"/>
  <c r="F10" i="1"/>
  <c r="H25" i="1" l="1"/>
  <c r="D30" i="1"/>
  <c r="C32" i="1" s="1"/>
  <c r="C31" i="1"/>
  <c r="I26" i="1" l="1"/>
  <c r="I29" i="1"/>
  <c r="J29" i="1" s="1"/>
  <c r="E49" i="1" s="1"/>
  <c r="F49" i="1" s="1"/>
  <c r="I27" i="1"/>
  <c r="J27" i="1" s="1"/>
  <c r="E47" i="1" s="1"/>
  <c r="F47" i="1" s="1"/>
  <c r="I28" i="1"/>
  <c r="I25" i="1"/>
  <c r="J25" i="1" l="1"/>
  <c r="E45" i="1" s="1"/>
  <c r="I30" i="1"/>
  <c r="C33" i="1" s="1"/>
  <c r="C37" i="1"/>
  <c r="C39" i="1"/>
  <c r="J28" i="1"/>
  <c r="E48" i="1" s="1"/>
  <c r="F48" i="1" s="1"/>
  <c r="J26" i="1"/>
  <c r="E46" i="1" s="1"/>
  <c r="F46" i="1" s="1"/>
  <c r="C38" i="1"/>
  <c r="F45" i="1" l="1"/>
  <c r="F50" i="1" s="1"/>
  <c r="E50" i="1"/>
  <c r="D40" i="1"/>
  <c r="J30" i="1"/>
</calcChain>
</file>

<file path=xl/sharedStrings.xml><?xml version="1.0" encoding="utf-8"?>
<sst xmlns="http://schemas.openxmlformats.org/spreadsheetml/2006/main" count="81" uniqueCount="45">
  <si>
    <t>Table 1.</t>
    <phoneticPr fontId="1" type="noConversion"/>
  </si>
  <si>
    <t>Category of the asset</t>
    <phoneticPr fontId="1" type="noConversion"/>
  </si>
  <si>
    <t>Goodwill</t>
    <phoneticPr fontId="1" type="noConversion"/>
  </si>
  <si>
    <t>Production software</t>
    <phoneticPr fontId="1" type="noConversion"/>
  </si>
  <si>
    <t>Plant building</t>
    <phoneticPr fontId="1" type="noConversion"/>
  </si>
  <si>
    <t>Machinery</t>
    <phoneticPr fontId="1" type="noConversion"/>
  </si>
  <si>
    <t>Vehicle 1</t>
    <phoneticPr fontId="1" type="noConversion"/>
  </si>
  <si>
    <t>Vehicle 2</t>
    <phoneticPr fontId="1" type="noConversion"/>
  </si>
  <si>
    <t>Total</t>
    <phoneticPr fontId="1" type="noConversion"/>
  </si>
  <si>
    <t>[A] Useful life (years)</t>
    <phoneticPr fontId="1" type="noConversion"/>
  </si>
  <si>
    <t>[B] Carrying amount before impairment test at 20X1-1</t>
    <phoneticPr fontId="1" type="noConversion"/>
  </si>
  <si>
    <t>[C] Impairment charge at 20X1-1</t>
    <phoneticPr fontId="1" type="noConversion"/>
  </si>
  <si>
    <t>[D] Carrying amount after impairment test at 20X1-1</t>
    <phoneticPr fontId="1" type="noConversion"/>
  </si>
  <si>
    <t>Indefinite</t>
    <phoneticPr fontId="1" type="noConversion"/>
  </si>
  <si>
    <t>Table 2.</t>
    <phoneticPr fontId="1" type="noConversion"/>
  </si>
  <si>
    <t>Table 3.</t>
    <phoneticPr fontId="1" type="noConversion"/>
  </si>
  <si>
    <t>[E] Carrying amount after impairment, depreciation &amp; amortization charges at 20X1</t>
    <phoneticPr fontId="1" type="noConversion"/>
  </si>
  <si>
    <t>[B] Carrying amount after impairment, depreciation &amp; amortization charges at 20X1</t>
    <phoneticPr fontId="1" type="noConversion"/>
  </si>
  <si>
    <t>[B] Carrying amount without impairment (after depreciation &amp; amortization charges)</t>
    <phoneticPr fontId="1" type="noConversion"/>
  </si>
  <si>
    <t>[B] Carrying amount without impairment (after depreciation &amp; amortization charges) at 20X1</t>
    <phoneticPr fontId="1" type="noConversion"/>
  </si>
  <si>
    <t>[E] Ceiling for write up at 20X1</t>
    <phoneticPr fontId="1" type="noConversion"/>
  </si>
  <si>
    <t>[F] Eligible for impairment reversal?</t>
    <phoneticPr fontId="1" type="noConversion"/>
  </si>
  <si>
    <t>[G] Reversal at 20X1</t>
    <phoneticPr fontId="1" type="noConversion"/>
  </si>
  <si>
    <t>[H] Carrying amount following write ups (impairment reversal) at 20X1</t>
    <phoneticPr fontId="1" type="noConversion"/>
  </si>
  <si>
    <t>[C] Recoverable amount at 20X1 (higher of ViU and FVLCS)</t>
    <phoneticPr fontId="1" type="noConversion"/>
  </si>
  <si>
    <t>Sum of carrying values of assets eligible for reversal</t>
    <phoneticPr fontId="1" type="noConversion"/>
  </si>
  <si>
    <t>Available impairment reversal</t>
    <phoneticPr fontId="1" type="noConversion"/>
  </si>
  <si>
    <t>Actual reversed amount</t>
    <phoneticPr fontId="1" type="noConversion"/>
  </si>
  <si>
    <t>Table 4.</t>
    <phoneticPr fontId="1" type="noConversion"/>
  </si>
  <si>
    <t>Account</t>
    <phoneticPr fontId="1" type="noConversion"/>
  </si>
  <si>
    <t>Debit</t>
    <phoneticPr fontId="1" type="noConversion"/>
  </si>
  <si>
    <t>Credit</t>
    <phoneticPr fontId="1" type="noConversion"/>
  </si>
  <si>
    <t>BS - Intangible Assets Software, acc. XXX</t>
    <phoneticPr fontId="1" type="noConversion"/>
  </si>
  <si>
    <t>BS - PP&amp;E Plant Buildings, acc. XXX</t>
    <phoneticPr fontId="1" type="noConversion"/>
  </si>
  <si>
    <t>BS - PP&amp;E Vehicles, acc. XXX</t>
    <phoneticPr fontId="1" type="noConversion"/>
  </si>
  <si>
    <t>P&amp;L - Impairment Reversal, acc. XXX</t>
    <phoneticPr fontId="1" type="noConversion"/>
  </si>
  <si>
    <t>Table 5.</t>
    <phoneticPr fontId="1" type="noConversion"/>
  </si>
  <si>
    <t>[A] Original remaining useful life</t>
    <phoneticPr fontId="1" type="noConversion"/>
  </si>
  <si>
    <t>[B] Post reversal - useful life (years) basis for depreciation &amp; amortization</t>
    <phoneticPr fontId="1" type="noConversion"/>
  </si>
  <si>
    <t>[C] Carrying amount subsequent to impairment reversal</t>
    <phoneticPr fontId="1" type="noConversion"/>
  </si>
  <si>
    <t>[D] Carrying amount subsequent to depreciation &amp; amortization at 20X1+1</t>
    <phoneticPr fontId="1" type="noConversion"/>
  </si>
  <si>
    <t>BS - PP&amp;E Machinery, acc. XXX</t>
    <phoneticPr fontId="1" type="noConversion"/>
  </si>
  <si>
    <t>P&amp;L - Depreciation &amp; Amortization, acc. XXX</t>
    <phoneticPr fontId="1" type="noConversion"/>
  </si>
  <si>
    <t>Table 6.</t>
    <phoneticPr fontId="1" type="noConversion"/>
  </si>
  <si>
    <t>avistaed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</si>
</sst>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lato"/>
      <family val="2"/>
      <charset val="129"/>
    </font>
    <font>
      <sz val="8"/>
      <name val="lato"/>
      <family val="2"/>
      <charset val="129"/>
    </font>
    <font>
      <b/>
      <sz val="11"/>
      <color theme="1"/>
      <name val="lato"/>
      <family val="2"/>
    </font>
    <font>
      <sz val="11"/>
      <color theme="1"/>
      <name val="lato"/>
      <family val="2"/>
    </font>
    <font>
      <sz val="11"/>
      <color theme="0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D4BC-6600-456A-AB69-5AE440B00884}">
  <dimension ref="B2:J58"/>
  <sheetViews>
    <sheetView showGridLines="0" tabSelected="1" zoomScale="55" zoomScaleNormal="55" workbookViewId="0"/>
  </sheetViews>
  <sheetFormatPr defaultColWidth="8.8984375" defaultRowHeight="16.8" x14ac:dyDescent="0.4"/>
  <cols>
    <col min="1" max="1" width="8.8984375" style="11"/>
    <col min="2" max="2" width="20.19921875" style="11" bestFit="1" customWidth="1"/>
    <col min="3" max="3" width="17.296875" style="11" bestFit="1" customWidth="1"/>
    <col min="4" max="4" width="36.59765625" style="11" bestFit="1" customWidth="1"/>
    <col min="5" max="5" width="27.59765625" style="11" bestFit="1" customWidth="1"/>
    <col min="6" max="6" width="33.69921875" style="11" bestFit="1" customWidth="1"/>
    <col min="7" max="7" width="17.09765625" style="11" bestFit="1" customWidth="1"/>
    <col min="8" max="8" width="12.3984375" style="11" bestFit="1" customWidth="1"/>
    <col min="9" max="9" width="18.09765625" style="11" bestFit="1" customWidth="1"/>
    <col min="10" max="10" width="24.69921875" style="11" bestFit="1" customWidth="1"/>
    <col min="11" max="16384" width="8.8984375" style="11"/>
  </cols>
  <sheetData>
    <row r="2" spans="2:7" x14ac:dyDescent="0.4">
      <c r="B2" s="1" t="s">
        <v>0</v>
      </c>
    </row>
    <row r="3" spans="2:7" ht="84" x14ac:dyDescent="0.4">
      <c r="B3" s="7" t="s">
        <v>1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16</v>
      </c>
    </row>
    <row r="4" spans="2:7" x14ac:dyDescent="0.4">
      <c r="B4" s="12" t="s">
        <v>2</v>
      </c>
      <c r="C4" s="5" t="s">
        <v>13</v>
      </c>
      <c r="D4" s="5">
        <v>100</v>
      </c>
      <c r="E4" s="5">
        <v>-100</v>
      </c>
      <c r="F4" s="5">
        <f t="shared" ref="F4:F9" si="0">SUM(D4:E4)</f>
        <v>0</v>
      </c>
      <c r="G4" s="6">
        <v>0</v>
      </c>
    </row>
    <row r="5" spans="2:7" x14ac:dyDescent="0.4">
      <c r="B5" s="12" t="s">
        <v>3</v>
      </c>
      <c r="C5" s="5">
        <v>10</v>
      </c>
      <c r="D5" s="5">
        <v>50</v>
      </c>
      <c r="E5" s="5">
        <v>-10</v>
      </c>
      <c r="F5" s="5">
        <f t="shared" si="0"/>
        <v>40</v>
      </c>
      <c r="G5" s="6">
        <f>F5-F5/C5</f>
        <v>36</v>
      </c>
    </row>
    <row r="6" spans="2:7" x14ac:dyDescent="0.4">
      <c r="B6" s="12" t="s">
        <v>4</v>
      </c>
      <c r="C6" s="5">
        <v>30</v>
      </c>
      <c r="D6" s="5">
        <v>600</v>
      </c>
      <c r="E6" s="5">
        <v>-250</v>
      </c>
      <c r="F6" s="5">
        <f t="shared" si="0"/>
        <v>350</v>
      </c>
      <c r="G6" s="6">
        <f t="shared" ref="G6:G9" si="1">F6-F6/C6</f>
        <v>338.33333333333331</v>
      </c>
    </row>
    <row r="7" spans="2:7" x14ac:dyDescent="0.4">
      <c r="B7" s="12" t="s">
        <v>5</v>
      </c>
      <c r="C7" s="5">
        <v>10</v>
      </c>
      <c r="D7" s="5">
        <v>400</v>
      </c>
      <c r="E7" s="5">
        <v>-180</v>
      </c>
      <c r="F7" s="5">
        <f t="shared" si="0"/>
        <v>220</v>
      </c>
      <c r="G7" s="6">
        <f t="shared" si="1"/>
        <v>198</v>
      </c>
    </row>
    <row r="8" spans="2:7" x14ac:dyDescent="0.4">
      <c r="B8" s="12" t="s">
        <v>6</v>
      </c>
      <c r="C8" s="5">
        <v>5</v>
      </c>
      <c r="D8" s="5">
        <v>50</v>
      </c>
      <c r="E8" s="5">
        <v>-5</v>
      </c>
      <c r="F8" s="5">
        <f t="shared" si="0"/>
        <v>45</v>
      </c>
      <c r="G8" s="6">
        <f t="shared" si="1"/>
        <v>36</v>
      </c>
    </row>
    <row r="9" spans="2:7" x14ac:dyDescent="0.4">
      <c r="B9" s="12" t="s">
        <v>7</v>
      </c>
      <c r="C9" s="5">
        <v>5</v>
      </c>
      <c r="D9" s="5">
        <v>50</v>
      </c>
      <c r="E9" s="5">
        <v>-5</v>
      </c>
      <c r="F9" s="5">
        <f t="shared" si="0"/>
        <v>45</v>
      </c>
      <c r="G9" s="6">
        <f t="shared" si="1"/>
        <v>36</v>
      </c>
    </row>
    <row r="10" spans="2:7" x14ac:dyDescent="0.4">
      <c r="B10" s="8" t="s">
        <v>8</v>
      </c>
      <c r="C10" s="2"/>
      <c r="D10" s="2">
        <f>SUM(D4:D9)</f>
        <v>1250</v>
      </c>
      <c r="E10" s="2">
        <f>SUM(E4:E9)</f>
        <v>-550</v>
      </c>
      <c r="F10" s="2">
        <f>SUM(F4:F9)</f>
        <v>700</v>
      </c>
      <c r="G10" s="3">
        <f>SUM(G4:G9)</f>
        <v>644.33333333333326</v>
      </c>
    </row>
    <row r="12" spans="2:7" x14ac:dyDescent="0.4">
      <c r="B12" s="1" t="s">
        <v>14</v>
      </c>
    </row>
    <row r="13" spans="2:7" ht="33.6" x14ac:dyDescent="0.4">
      <c r="B13" s="7" t="s">
        <v>1</v>
      </c>
      <c r="C13" s="4" t="s">
        <v>9</v>
      </c>
      <c r="D13" s="4" t="s">
        <v>18</v>
      </c>
      <c r="F13" s="19" t="s">
        <v>44</v>
      </c>
    </row>
    <row r="14" spans="2:7" x14ac:dyDescent="0.4">
      <c r="B14" s="12" t="s">
        <v>2</v>
      </c>
      <c r="C14" s="5" t="s">
        <v>13</v>
      </c>
      <c r="D14" s="5">
        <v>100</v>
      </c>
    </row>
    <row r="15" spans="2:7" x14ac:dyDescent="0.4">
      <c r="B15" s="12" t="s">
        <v>3</v>
      </c>
      <c r="C15" s="5">
        <v>10</v>
      </c>
      <c r="D15" s="5">
        <f>D5-D5/C5</f>
        <v>45</v>
      </c>
    </row>
    <row r="16" spans="2:7" x14ac:dyDescent="0.4">
      <c r="B16" s="12" t="s">
        <v>4</v>
      </c>
      <c r="C16" s="5">
        <v>30</v>
      </c>
      <c r="D16" s="5">
        <f t="shared" ref="D16:D19" si="2">D6-D6/C6</f>
        <v>580</v>
      </c>
    </row>
    <row r="17" spans="2:10" x14ac:dyDescent="0.4">
      <c r="B17" s="12" t="s">
        <v>5</v>
      </c>
      <c r="C17" s="5">
        <v>10</v>
      </c>
      <c r="D17" s="5">
        <f t="shared" si="2"/>
        <v>360</v>
      </c>
    </row>
    <row r="18" spans="2:10" x14ac:dyDescent="0.4">
      <c r="B18" s="12" t="s">
        <v>6</v>
      </c>
      <c r="C18" s="5">
        <v>5</v>
      </c>
      <c r="D18" s="5">
        <f t="shared" si="2"/>
        <v>40</v>
      </c>
    </row>
    <row r="19" spans="2:10" x14ac:dyDescent="0.4">
      <c r="B19" s="12" t="s">
        <v>7</v>
      </c>
      <c r="C19" s="5">
        <v>5</v>
      </c>
      <c r="D19" s="5">
        <f t="shared" si="2"/>
        <v>40</v>
      </c>
    </row>
    <row r="20" spans="2:10" x14ac:dyDescent="0.4">
      <c r="B20" s="8" t="s">
        <v>8</v>
      </c>
      <c r="C20" s="2"/>
      <c r="D20" s="2">
        <f>SUM(D14:D19)</f>
        <v>1165</v>
      </c>
    </row>
    <row r="22" spans="2:10" x14ac:dyDescent="0.4">
      <c r="B22" s="1" t="s">
        <v>15</v>
      </c>
    </row>
    <row r="23" spans="2:10" ht="96" customHeight="1" x14ac:dyDescent="0.4">
      <c r="B23" s="7" t="s">
        <v>1</v>
      </c>
      <c r="C23" s="4" t="s">
        <v>9</v>
      </c>
      <c r="D23" s="4" t="s">
        <v>17</v>
      </c>
      <c r="E23" s="4" t="s">
        <v>19</v>
      </c>
      <c r="F23" s="4" t="s">
        <v>24</v>
      </c>
      <c r="G23" s="4" t="s">
        <v>20</v>
      </c>
      <c r="H23" s="4" t="s">
        <v>21</v>
      </c>
      <c r="I23" s="4" t="s">
        <v>22</v>
      </c>
      <c r="J23" s="4" t="s">
        <v>23</v>
      </c>
    </row>
    <row r="24" spans="2:10" x14ac:dyDescent="0.4">
      <c r="B24" s="12" t="s">
        <v>2</v>
      </c>
      <c r="C24" s="5" t="s">
        <v>13</v>
      </c>
      <c r="D24" s="6">
        <f>G4</f>
        <v>0</v>
      </c>
      <c r="E24" s="6">
        <f>D14</f>
        <v>100</v>
      </c>
      <c r="F24" s="6">
        <v>50</v>
      </c>
      <c r="G24" s="6">
        <v>0</v>
      </c>
      <c r="H24" s="6" t="str">
        <f t="shared" ref="H24:H29" si="3">+IF(D24&lt;G24,"Yes","No")</f>
        <v>No</v>
      </c>
      <c r="I24" s="6">
        <v>0</v>
      </c>
      <c r="J24" s="6">
        <f t="shared" ref="J24:J29" si="4">D24+I24</f>
        <v>0</v>
      </c>
    </row>
    <row r="25" spans="2:10" x14ac:dyDescent="0.4">
      <c r="B25" s="12" t="s">
        <v>3</v>
      </c>
      <c r="C25" s="5">
        <v>10</v>
      </c>
      <c r="D25" s="6">
        <f t="shared" ref="D25:D29" si="5">G5</f>
        <v>36</v>
      </c>
      <c r="E25" s="6">
        <f t="shared" ref="E25:E29" si="6">D15</f>
        <v>45</v>
      </c>
      <c r="F25" s="6">
        <v>50</v>
      </c>
      <c r="G25" s="6">
        <f>MIN(E25:F25)</f>
        <v>45</v>
      </c>
      <c r="H25" s="6" t="str">
        <f t="shared" si="3"/>
        <v>Yes</v>
      </c>
      <c r="I25" s="6">
        <f>(MIN(D25/$C$31*$C$32+D25,G25))-D25</f>
        <v>9</v>
      </c>
      <c r="J25" s="6">
        <f t="shared" si="4"/>
        <v>45</v>
      </c>
    </row>
    <row r="26" spans="2:10" x14ac:dyDescent="0.4">
      <c r="B26" s="12" t="s">
        <v>4</v>
      </c>
      <c r="C26" s="5">
        <v>30</v>
      </c>
      <c r="D26" s="6">
        <f t="shared" si="5"/>
        <v>338.33333333333331</v>
      </c>
      <c r="E26" s="6">
        <f t="shared" si="6"/>
        <v>580</v>
      </c>
      <c r="F26" s="6">
        <v>400</v>
      </c>
      <c r="G26" s="6">
        <f>MIN(E26:F26)</f>
        <v>400</v>
      </c>
      <c r="H26" s="6" t="str">
        <f t="shared" si="3"/>
        <v>Yes</v>
      </c>
      <c r="I26" s="6">
        <f>(MIN(D26/$C$31*$C$32+D26,G26))-D26</f>
        <v>61.666666666666686</v>
      </c>
      <c r="J26" s="6">
        <f t="shared" si="4"/>
        <v>400</v>
      </c>
    </row>
    <row r="27" spans="2:10" x14ac:dyDescent="0.4">
      <c r="B27" s="12" t="s">
        <v>5</v>
      </c>
      <c r="C27" s="5">
        <v>10</v>
      </c>
      <c r="D27" s="6">
        <f t="shared" si="5"/>
        <v>198</v>
      </c>
      <c r="E27" s="6">
        <f t="shared" si="6"/>
        <v>360</v>
      </c>
      <c r="F27" s="6">
        <v>198</v>
      </c>
      <c r="G27" s="6">
        <f>MIN(E27:F27)</f>
        <v>198</v>
      </c>
      <c r="H27" s="6" t="str">
        <f t="shared" si="3"/>
        <v>No</v>
      </c>
      <c r="I27" s="6">
        <f>(MIN(D27/$C$31*$C$32+D27,G27))-D27</f>
        <v>0</v>
      </c>
      <c r="J27" s="6">
        <f t="shared" si="4"/>
        <v>198</v>
      </c>
    </row>
    <row r="28" spans="2:10" x14ac:dyDescent="0.4">
      <c r="B28" s="12" t="s">
        <v>6</v>
      </c>
      <c r="C28" s="5">
        <v>5</v>
      </c>
      <c r="D28" s="6">
        <f t="shared" si="5"/>
        <v>36</v>
      </c>
      <c r="E28" s="6">
        <f t="shared" si="6"/>
        <v>40</v>
      </c>
      <c r="F28" s="6">
        <v>40</v>
      </c>
      <c r="G28" s="6">
        <f>MIN(E28:F28)</f>
        <v>40</v>
      </c>
      <c r="H28" s="6" t="str">
        <f t="shared" si="3"/>
        <v>Yes</v>
      </c>
      <c r="I28" s="6">
        <f>(MIN(D28/$C$31*$C$32+D28,G28))-D28</f>
        <v>4</v>
      </c>
      <c r="J28" s="6">
        <f t="shared" si="4"/>
        <v>40</v>
      </c>
    </row>
    <row r="29" spans="2:10" x14ac:dyDescent="0.4">
      <c r="B29" s="12" t="s">
        <v>7</v>
      </c>
      <c r="C29" s="5">
        <v>5</v>
      </c>
      <c r="D29" s="6">
        <f t="shared" si="5"/>
        <v>36</v>
      </c>
      <c r="E29" s="6">
        <f t="shared" si="6"/>
        <v>40</v>
      </c>
      <c r="F29" s="6">
        <v>40</v>
      </c>
      <c r="G29" s="6">
        <f>MIN(E29:F29)</f>
        <v>40</v>
      </c>
      <c r="H29" s="6" t="str">
        <f t="shared" si="3"/>
        <v>Yes</v>
      </c>
      <c r="I29" s="6">
        <f>(MIN(D29/$C$31*$C$32+D29,G29))-D29</f>
        <v>4</v>
      </c>
      <c r="J29" s="6">
        <f t="shared" si="4"/>
        <v>40</v>
      </c>
    </row>
    <row r="30" spans="2:10" ht="17.399999999999999" thickBot="1" x14ac:dyDescent="0.45">
      <c r="B30" s="9" t="s">
        <v>8</v>
      </c>
      <c r="C30" s="10"/>
      <c r="D30" s="3">
        <f>SUM(D24:D29)</f>
        <v>644.33333333333326</v>
      </c>
      <c r="E30" s="3">
        <f>SUM(E24:E29)</f>
        <v>1165</v>
      </c>
      <c r="F30" s="3">
        <f>SUM(F24:F29)</f>
        <v>778</v>
      </c>
      <c r="G30" s="3">
        <f>SUM(G24:G29)</f>
        <v>723</v>
      </c>
      <c r="H30" s="3"/>
      <c r="I30" s="3">
        <f>SUM(I24:I29)</f>
        <v>78.666666666666686</v>
      </c>
      <c r="J30" s="3">
        <f>SUM(J24:J29)</f>
        <v>723</v>
      </c>
    </row>
    <row r="31" spans="2:10" ht="51" thickTop="1" x14ac:dyDescent="0.4">
      <c r="B31" s="13" t="s">
        <v>25</v>
      </c>
      <c r="C31" s="14">
        <f>SUMIFS(D24:D29,H24:H29,"Yes")</f>
        <v>446.33333333333331</v>
      </c>
    </row>
    <row r="32" spans="2:10" ht="33.6" x14ac:dyDescent="0.4">
      <c r="B32" s="15" t="s">
        <v>26</v>
      </c>
      <c r="C32" s="16">
        <f>F30-D30</f>
        <v>133.66666666666674</v>
      </c>
    </row>
    <row r="33" spans="2:6" ht="17.399999999999999" thickBot="1" x14ac:dyDescent="0.45">
      <c r="B33" s="17" t="s">
        <v>27</v>
      </c>
      <c r="C33" s="18">
        <f>I30</f>
        <v>78.666666666666686</v>
      </c>
    </row>
    <row r="34" spans="2:6" ht="17.399999999999999" thickTop="1" x14ac:dyDescent="0.4"/>
    <row r="35" spans="2:6" x14ac:dyDescent="0.4">
      <c r="B35" s="1" t="s">
        <v>28</v>
      </c>
    </row>
    <row r="36" spans="2:6" x14ac:dyDescent="0.4">
      <c r="B36" s="7" t="s">
        <v>29</v>
      </c>
      <c r="C36" s="4" t="s">
        <v>30</v>
      </c>
      <c r="D36" s="4" t="s">
        <v>31</v>
      </c>
    </row>
    <row r="37" spans="2:6" ht="33.6" x14ac:dyDescent="0.4">
      <c r="B37" s="12" t="s">
        <v>32</v>
      </c>
      <c r="C37" s="6">
        <f>I25</f>
        <v>9</v>
      </c>
      <c r="D37" s="6"/>
    </row>
    <row r="38" spans="2:6" ht="33.6" x14ac:dyDescent="0.4">
      <c r="B38" s="12" t="s">
        <v>33</v>
      </c>
      <c r="C38" s="6">
        <f>I26</f>
        <v>61.666666666666686</v>
      </c>
      <c r="D38" s="6"/>
    </row>
    <row r="39" spans="2:6" ht="33.6" x14ac:dyDescent="0.4">
      <c r="B39" s="12" t="s">
        <v>34</v>
      </c>
      <c r="C39" s="6">
        <f>SUM(I28:I29)</f>
        <v>8</v>
      </c>
      <c r="D39" s="6"/>
    </row>
    <row r="40" spans="2:6" ht="33.6" x14ac:dyDescent="0.4">
      <c r="B40" s="12" t="s">
        <v>35</v>
      </c>
      <c r="C40" s="6"/>
      <c r="D40" s="6">
        <f>SUM(C37:C39)</f>
        <v>78.666666666666686</v>
      </c>
    </row>
    <row r="42" spans="2:6" x14ac:dyDescent="0.4">
      <c r="B42" s="1" t="s">
        <v>36</v>
      </c>
    </row>
    <row r="43" spans="2:6" ht="33.6" x14ac:dyDescent="0.4">
      <c r="B43" s="7" t="s">
        <v>1</v>
      </c>
      <c r="C43" s="4" t="s">
        <v>37</v>
      </c>
      <c r="D43" s="4" t="s">
        <v>38</v>
      </c>
      <c r="E43" s="4" t="s">
        <v>39</v>
      </c>
      <c r="F43" s="4" t="s">
        <v>40</v>
      </c>
    </row>
    <row r="44" spans="2:6" x14ac:dyDescent="0.4">
      <c r="B44" s="12" t="s">
        <v>2</v>
      </c>
      <c r="C44" s="5" t="s">
        <v>13</v>
      </c>
      <c r="D44" s="5" t="s">
        <v>13</v>
      </c>
      <c r="E44" s="6">
        <f>J24</f>
        <v>0</v>
      </c>
      <c r="F44" s="6">
        <f>E44</f>
        <v>0</v>
      </c>
    </row>
    <row r="45" spans="2:6" x14ac:dyDescent="0.4">
      <c r="B45" s="12" t="s">
        <v>3</v>
      </c>
      <c r="C45" s="5">
        <v>10</v>
      </c>
      <c r="D45" s="5">
        <v>12</v>
      </c>
      <c r="E45" s="6">
        <f t="shared" ref="E45:E49" si="7">J25</f>
        <v>45</v>
      </c>
      <c r="F45" s="6">
        <f>E45-E45/D45</f>
        <v>41.25</v>
      </c>
    </row>
    <row r="46" spans="2:6" x14ac:dyDescent="0.4">
      <c r="B46" s="12" t="s">
        <v>4</v>
      </c>
      <c r="C46" s="5">
        <v>30</v>
      </c>
      <c r="D46" s="5">
        <v>35</v>
      </c>
      <c r="E46" s="6">
        <f t="shared" si="7"/>
        <v>400</v>
      </c>
      <c r="F46" s="6">
        <f t="shared" ref="F46:F49" si="8">E46-E46/D46</f>
        <v>388.57142857142856</v>
      </c>
    </row>
    <row r="47" spans="2:6" x14ac:dyDescent="0.4">
      <c r="B47" s="12" t="s">
        <v>5</v>
      </c>
      <c r="C47" s="5">
        <v>10</v>
      </c>
      <c r="D47" s="5">
        <v>10</v>
      </c>
      <c r="E47" s="6">
        <f t="shared" si="7"/>
        <v>198</v>
      </c>
      <c r="F47" s="6">
        <f>E47-(F7-G7)</f>
        <v>176</v>
      </c>
    </row>
    <row r="48" spans="2:6" x14ac:dyDescent="0.4">
      <c r="B48" s="12" t="s">
        <v>6</v>
      </c>
      <c r="C48" s="5">
        <v>5</v>
      </c>
      <c r="D48" s="5">
        <v>4</v>
      </c>
      <c r="E48" s="6">
        <f t="shared" si="7"/>
        <v>40</v>
      </c>
      <c r="F48" s="6">
        <f t="shared" si="8"/>
        <v>30</v>
      </c>
    </row>
    <row r="49" spans="2:6" x14ac:dyDescent="0.4">
      <c r="B49" s="12" t="s">
        <v>7</v>
      </c>
      <c r="C49" s="5">
        <v>5</v>
      </c>
      <c r="D49" s="5">
        <v>4</v>
      </c>
      <c r="E49" s="6">
        <f t="shared" si="7"/>
        <v>40</v>
      </c>
      <c r="F49" s="6">
        <f t="shared" si="8"/>
        <v>30</v>
      </c>
    </row>
    <row r="50" spans="2:6" x14ac:dyDescent="0.4">
      <c r="B50" s="8" t="s">
        <v>8</v>
      </c>
      <c r="C50" s="5"/>
      <c r="D50" s="5"/>
      <c r="E50" s="3">
        <f>+SUM(E44:E49)</f>
        <v>723</v>
      </c>
      <c r="F50" s="3">
        <f>+SUM(F44:F49)</f>
        <v>665.82142857142856</v>
      </c>
    </row>
    <row r="52" spans="2:6" x14ac:dyDescent="0.4">
      <c r="B52" s="1" t="s">
        <v>43</v>
      </c>
    </row>
    <row r="53" spans="2:6" x14ac:dyDescent="0.4">
      <c r="B53" s="7" t="s">
        <v>29</v>
      </c>
      <c r="C53" s="4" t="s">
        <v>30</v>
      </c>
      <c r="D53" s="4" t="s">
        <v>31</v>
      </c>
    </row>
    <row r="54" spans="2:6" ht="33.6" x14ac:dyDescent="0.4">
      <c r="B54" s="12" t="s">
        <v>32</v>
      </c>
      <c r="C54" s="6"/>
      <c r="D54" s="6">
        <f>E45-F45</f>
        <v>3.75</v>
      </c>
    </row>
    <row r="55" spans="2:6" ht="33.6" x14ac:dyDescent="0.4">
      <c r="B55" s="12" t="s">
        <v>33</v>
      </c>
      <c r="C55" s="6"/>
      <c r="D55" s="6">
        <f>E46-F46</f>
        <v>11.428571428571445</v>
      </c>
    </row>
    <row r="56" spans="2:6" ht="33.6" x14ac:dyDescent="0.4">
      <c r="B56" s="12" t="s">
        <v>41</v>
      </c>
      <c r="C56" s="6"/>
      <c r="D56" s="6">
        <f>E47-F47</f>
        <v>22</v>
      </c>
    </row>
    <row r="57" spans="2:6" ht="33.6" x14ac:dyDescent="0.4">
      <c r="B57" s="12" t="s">
        <v>34</v>
      </c>
      <c r="C57" s="6"/>
      <c r="D57" s="6">
        <f>SUM(E48:E49)-SUM(F48:F49)</f>
        <v>20</v>
      </c>
    </row>
    <row r="58" spans="2:6" ht="33.6" x14ac:dyDescent="0.4">
      <c r="B58" s="12" t="s">
        <v>42</v>
      </c>
      <c r="C58" s="6">
        <f>SUM(D54:D57)</f>
        <v>57.178571428571445</v>
      </c>
      <c r="D58" s="6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2024-09-10T19:41:01Z</dcterms:created>
  <dcterms:modified xsi:type="dcterms:W3CDTF">2024-10-05T14:14:33Z</dcterms:modified>
</cp:coreProperties>
</file>